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ebsites\ADA\ToBeUploaded\Accessibility Checked- Ready to Upload\"/>
    </mc:Choice>
  </mc:AlternateContent>
  <xr:revisionPtr revIDLastSave="0" documentId="8_{BC7334B2-6546-487C-B11C-E504393B2840}" xr6:coauthVersionLast="47" xr6:coauthVersionMax="47" xr10:uidLastSave="{00000000-0000-0000-0000-000000000000}"/>
  <bookViews>
    <workbookView xWindow="3930" yWindow="1275" windowWidth="23160" windowHeight="14055" xr2:uid="{B048146A-5F13-4B9C-8CDB-A43A6FAC2D1A}"/>
  </bookViews>
  <sheets>
    <sheet name="GF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" l="1"/>
  <c r="I21" i="2"/>
  <c r="H84" i="2" l="1"/>
  <c r="H58" i="2"/>
  <c r="I82" i="2" l="1"/>
  <c r="I79" i="2"/>
  <c r="I71" i="2"/>
  <c r="I36" i="2"/>
  <c r="H72" i="2"/>
  <c r="H86" i="2" s="1"/>
  <c r="B5" i="2" s="1"/>
  <c r="D84" i="2" l="1"/>
  <c r="E81" i="2"/>
  <c r="E84" i="2" s="1"/>
  <c r="G80" i="2"/>
  <c r="E72" i="2"/>
  <c r="D72" i="2"/>
  <c r="G70" i="2"/>
  <c r="I70" i="2" s="1"/>
  <c r="G69" i="2"/>
  <c r="I69" i="2" s="1"/>
  <c r="G67" i="2"/>
  <c r="I67" i="2" s="1"/>
  <c r="G66" i="2"/>
  <c r="I66" i="2" s="1"/>
  <c r="G65" i="2"/>
  <c r="I65" i="2" s="1"/>
  <c r="G64" i="2"/>
  <c r="I64" i="2" s="1"/>
  <c r="G63" i="2"/>
  <c r="I63" i="2" s="1"/>
  <c r="E58" i="2"/>
  <c r="D58" i="2"/>
  <c r="G56" i="2"/>
  <c r="G48" i="2"/>
  <c r="E39" i="2"/>
  <c r="D39" i="2"/>
  <c r="G35" i="2"/>
  <c r="I35" i="2" s="1"/>
  <c r="G34" i="2"/>
  <c r="I34" i="2" s="1"/>
  <c r="G30" i="2"/>
  <c r="I30" i="2" s="1"/>
  <c r="G19" i="2"/>
  <c r="I19" i="2" s="1"/>
  <c r="G17" i="2"/>
  <c r="I17" i="2" s="1"/>
  <c r="G10" i="2"/>
  <c r="I10" i="2" s="1"/>
  <c r="G9" i="2"/>
  <c r="I9" i="2" s="1"/>
  <c r="G84" i="2" l="1"/>
  <c r="I80" i="2"/>
  <c r="D86" i="2"/>
  <c r="G72" i="2"/>
  <c r="G58" i="2"/>
  <c r="E86" i="2"/>
  <c r="B3" i="2" s="1"/>
  <c r="G39" i="2"/>
  <c r="C3" i="2" l="1"/>
  <c r="C5" i="2"/>
  <c r="G86" i="2"/>
  <c r="B4" i="2" s="1"/>
  <c r="C4" i="2" s="1"/>
</calcChain>
</file>

<file path=xl/sharedStrings.xml><?xml version="1.0" encoding="utf-8"?>
<sst xmlns="http://schemas.openxmlformats.org/spreadsheetml/2006/main" count="289" uniqueCount="132">
  <si>
    <t xml:space="preserve">Project Name </t>
  </si>
  <si>
    <t>Organization Name</t>
  </si>
  <si>
    <t>Service Area</t>
  </si>
  <si>
    <t>Proposed Funding Award(MM)</t>
  </si>
  <si>
    <t xml:space="preserve">WHA #2 </t>
  </si>
  <si>
    <t>Washoe Housing Authority</t>
  </si>
  <si>
    <t>Carson City</t>
  </si>
  <si>
    <t>Ridge at Sun Valley</t>
  </si>
  <si>
    <t>Reno</t>
  </si>
  <si>
    <t>Old Rose Gardens</t>
  </si>
  <si>
    <t>Southern Nevada Regional Housing Authority</t>
  </si>
  <si>
    <t>NLV</t>
  </si>
  <si>
    <t>Stewart Pines 1,2,3</t>
  </si>
  <si>
    <t>NV Hand</t>
  </si>
  <si>
    <t>LV</t>
  </si>
  <si>
    <t>Buena Vista Springs III</t>
  </si>
  <si>
    <t>Buffalo &amp; Cactus</t>
  </si>
  <si>
    <t>Clark County</t>
  </si>
  <si>
    <t xml:space="preserve">Golden Rule Senior Apartments Phase II </t>
  </si>
  <si>
    <t>Neighborhood Housing Services of Southern Nevada, Inc.</t>
  </si>
  <si>
    <t>Hawk View Apts</t>
  </si>
  <si>
    <t>Reno Housing Authority</t>
  </si>
  <si>
    <t>Washoe County</t>
  </si>
  <si>
    <t>Dick Scott Manor 1</t>
  </si>
  <si>
    <t>Henderson</t>
  </si>
  <si>
    <t>Pinyon Apartments</t>
  </si>
  <si>
    <t>Line Drive Apts</t>
  </si>
  <si>
    <t>Accessible Space</t>
  </si>
  <si>
    <t>Eagles Landing Phases 1-4</t>
  </si>
  <si>
    <t>Northern Nevada Community Housing Resource Board</t>
  </si>
  <si>
    <t>28th &amp; Sunrise</t>
  </si>
  <si>
    <t>South Nellis Permanent Supportive Housing</t>
  </si>
  <si>
    <t>Coordinated Living of Southern Nevada / Ovation</t>
  </si>
  <si>
    <t>Duncan &amp; Edwards</t>
  </si>
  <si>
    <t>Pebble &amp; Eastern</t>
  </si>
  <si>
    <t>Raiders Way</t>
  </si>
  <si>
    <t>RISE Residential</t>
  </si>
  <si>
    <t>Marvel Wy</t>
  </si>
  <si>
    <t>The Empowerment Center</t>
  </si>
  <si>
    <t>PuraVida Senior Housing</t>
  </si>
  <si>
    <t>Foresight Housing Partners</t>
  </si>
  <si>
    <t>1800 Threlkel St CARES Campus</t>
  </si>
  <si>
    <t>Blind Center of NV</t>
  </si>
  <si>
    <t>Marion D Bennett Sr Plaza</t>
  </si>
  <si>
    <t>Decatur and Rome Family Apartments</t>
  </si>
  <si>
    <t>Eddy House</t>
  </si>
  <si>
    <t>Village on Sage St Expansion</t>
  </si>
  <si>
    <t>Community Foundation of N NV/ Housing Land Trust</t>
  </si>
  <si>
    <t>Janice Broooks Bay</t>
  </si>
  <si>
    <t>Silverada Manor</t>
  </si>
  <si>
    <t>Trembling leaves</t>
  </si>
  <si>
    <t xml:space="preserve">4th &amp; Sutro Streets - Hwy 40 </t>
  </si>
  <si>
    <t>Volunteers of America Northern California Northern Nevada</t>
  </si>
  <si>
    <t>Stead Manor</t>
  </si>
  <si>
    <t>Metropolitan Gardens</t>
  </si>
  <si>
    <t>Integra Property Group</t>
  </si>
  <si>
    <t>Sagebrush Place 1 Reno LIHTC</t>
  </si>
  <si>
    <t>Pinewood Apts</t>
  </si>
  <si>
    <t>Sagebrush Place II</t>
  </si>
  <si>
    <t>Sierra Pointe / Grenada</t>
  </si>
  <si>
    <t>McGraw Ct</t>
  </si>
  <si>
    <t>Essex Manor</t>
  </si>
  <si>
    <t>Capital Improvements on 3 ASI</t>
  </si>
  <si>
    <t>Reno/Carson</t>
  </si>
  <si>
    <t>Totals</t>
  </si>
  <si>
    <t>Home Ownership and Rehabilitation</t>
  </si>
  <si>
    <t>Home Means Nevada Down Payment Assistance Program</t>
  </si>
  <si>
    <t>Nevada Housing Division</t>
  </si>
  <si>
    <t>Statewide</t>
  </si>
  <si>
    <t>Home Repair Program</t>
  </si>
  <si>
    <t>Nevada Rural Housing Authority (NRHA)</t>
  </si>
  <si>
    <t>Home Means Nevada Rural Down Payment Assistance (DPA) Program</t>
  </si>
  <si>
    <t>Rural</t>
  </si>
  <si>
    <t>Critical Home Repair</t>
  </si>
  <si>
    <t>Rebuilding Together Southern Nevada</t>
  </si>
  <si>
    <t>Clark</t>
  </si>
  <si>
    <t>Fall Prevention Program</t>
  </si>
  <si>
    <t>Rebuidling Together Southern Nevada</t>
  </si>
  <si>
    <t>Jefferson North Project</t>
  </si>
  <si>
    <t>Habitat for Humanity Las Vegas, Inc</t>
  </si>
  <si>
    <t>Down Payment Assistance</t>
  </si>
  <si>
    <t>Rural Nevada Development Corporation</t>
  </si>
  <si>
    <t>Housing Rehabilitation</t>
  </si>
  <si>
    <t>Home Means Nevada Safe and Healthy Housing Program</t>
  </si>
  <si>
    <t>Rebuilding Together Northern Nevada</t>
  </si>
  <si>
    <t>Washoe</t>
  </si>
  <si>
    <t>Land Acquisition</t>
  </si>
  <si>
    <t>City of Sparks</t>
  </si>
  <si>
    <t>City of North Las Vegas</t>
  </si>
  <si>
    <t>Churchill County</t>
  </si>
  <si>
    <t>Nevada Rural Housing Authority</t>
  </si>
  <si>
    <t>Nevada Hand</t>
  </si>
  <si>
    <t>Status</t>
  </si>
  <si>
    <t>Agreement Executed</t>
  </si>
  <si>
    <t>Agreement Executed/Financing Closed</t>
  </si>
  <si>
    <t>Discussions Ongoing</t>
  </si>
  <si>
    <t>Withdrawn</t>
  </si>
  <si>
    <t>Documents in Final Review</t>
  </si>
  <si>
    <t>Sierra Flats Phase II</t>
  </si>
  <si>
    <t>Oikos Development</t>
  </si>
  <si>
    <t>Vintage at Redfield</t>
  </si>
  <si>
    <t>Greenstreet Development</t>
  </si>
  <si>
    <t>Funding in Process</t>
  </si>
  <si>
    <t>Sparks</t>
  </si>
  <si>
    <t>North Las Vegas</t>
  </si>
  <si>
    <t>Fallon</t>
  </si>
  <si>
    <t>Winnemucca</t>
  </si>
  <si>
    <t>Totals For HMNI</t>
  </si>
  <si>
    <t>The Village at the Women's &amp; Childrens Campus</t>
  </si>
  <si>
    <t>WestCare Nevada Inc</t>
  </si>
  <si>
    <t>Las Vegas</t>
  </si>
  <si>
    <t>Total Proposed Funding (MM)</t>
  </si>
  <si>
    <t>Actual Funding Provided / Proposed (MM)</t>
  </si>
  <si>
    <t>Total Obligated (MM)</t>
  </si>
  <si>
    <t>Total Expended (MM)</t>
  </si>
  <si>
    <t>-</t>
  </si>
  <si>
    <t>Ulysses Development LLC</t>
  </si>
  <si>
    <t>Lincoln Avenue Capital</t>
  </si>
  <si>
    <t xml:space="preserve">Agreement Executed  </t>
  </si>
  <si>
    <t>Funds obligated and projects breaking ground, commencing rehab and/or deploying funds for home repair / downpayment assistance</t>
  </si>
  <si>
    <t>Anticipate executed agreements and/or finance closings in next 1-3 months</t>
  </si>
  <si>
    <t>NEW DEVELOPMENT</t>
  </si>
  <si>
    <t>Agreement Status</t>
  </si>
  <si>
    <t>Draft documents under review and negotiation by NHD and Subrecipient with anticipated obligation of funds April 2024</t>
  </si>
  <si>
    <t>Multifamily Preservation / Acquistion &amp; Rehab</t>
  </si>
  <si>
    <t>Silver Sage Court</t>
  </si>
  <si>
    <t xml:space="preserve">Boulder &amp; Gibson </t>
  </si>
  <si>
    <t>Home Means Nevada Awards Status 09.21.2023</t>
  </si>
  <si>
    <t>Financing Due to Close October</t>
  </si>
  <si>
    <t>% HMNI Funding Expended  per Project 9.21.23</t>
  </si>
  <si>
    <t>Obligated Funds 9.21.23 (MM)</t>
  </si>
  <si>
    <t>HMNI Funding Expended 9.21.23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</si>
</sst>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6" fontId="0" fillId="2" borderId="1" xfId="1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0" fillId="2" borderId="1" xfId="1" applyNumberFormat="1" applyFont="1" applyFill="1" applyBorder="1"/>
    <xf numFmtId="166" fontId="3" fillId="2" borderId="1" xfId="1" applyNumberFormat="1" applyFont="1" applyFill="1" applyBorder="1"/>
    <xf numFmtId="166" fontId="0" fillId="0" borderId="0" xfId="1" applyNumberFormat="1" applyFont="1"/>
    <xf numFmtId="0" fontId="1" fillId="4" borderId="1" xfId="0" applyFont="1" applyFill="1" applyBorder="1"/>
    <xf numFmtId="166" fontId="1" fillId="4" borderId="1" xfId="1" applyNumberFormat="1" applyFont="1" applyFill="1" applyBorder="1"/>
    <xf numFmtId="164" fontId="1" fillId="4" borderId="1" xfId="0" applyNumberFormat="1" applyFont="1" applyFill="1" applyBorder="1"/>
    <xf numFmtId="0" fontId="1" fillId="0" borderId="0" xfId="0" applyFont="1"/>
    <xf numFmtId="9" fontId="0" fillId="0" borderId="1" xfId="0" applyNumberFormat="1" applyBorder="1"/>
    <xf numFmtId="10" fontId="0" fillId="0" borderId="1" xfId="0" applyNumberFormat="1" applyBorder="1"/>
    <xf numFmtId="165" fontId="0" fillId="0" borderId="0" xfId="0" applyNumberFormat="1" applyAlignment="1">
      <alignment horizontal="center" vertical="center" wrapText="1"/>
    </xf>
    <xf numFmtId="165" fontId="0" fillId="2" borderId="1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165" fontId="1" fillId="4" borderId="1" xfId="1" applyNumberFormat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4" fontId="0" fillId="0" borderId="1" xfId="2" applyNumberFormat="1" applyFont="1" applyBorder="1"/>
    <xf numFmtId="164" fontId="0" fillId="0" borderId="1" xfId="2" applyNumberFormat="1" applyFont="1" applyBorder="1" applyAlignment="1">
      <alignment vertical="center" wrapText="1"/>
    </xf>
    <xf numFmtId="164" fontId="0" fillId="0" borderId="1" xfId="2" applyNumberFormat="1" applyFont="1" applyBorder="1" applyAlignment="1"/>
    <xf numFmtId="165" fontId="0" fillId="0" borderId="0" xfId="0" applyNumberFormat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1" fillId="4" borderId="1" xfId="1" applyNumberFormat="1" applyFont="1" applyFill="1" applyBorder="1"/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166" fontId="0" fillId="2" borderId="4" xfId="1" applyNumberFormat="1" applyFont="1" applyFill="1" applyBorder="1"/>
    <xf numFmtId="165" fontId="0" fillId="2" borderId="4" xfId="1" applyNumberFormat="1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center" vertical="center" wrapText="1"/>
    </xf>
    <xf numFmtId="165" fontId="0" fillId="2" borderId="4" xfId="1" applyNumberFormat="1" applyFont="1" applyFill="1" applyBorder="1" applyAlignment="1">
      <alignment horizontal="center" vertical="center"/>
    </xf>
    <xf numFmtId="166" fontId="0" fillId="2" borderId="4" xfId="1" applyNumberFormat="1" applyFont="1" applyFill="1" applyBorder="1" applyAlignment="1">
      <alignment horizontal="center" vertical="center"/>
    </xf>
    <xf numFmtId="165" fontId="0" fillId="2" borderId="5" xfId="1" applyNumberFormat="1" applyFont="1" applyFill="1" applyBorder="1" applyAlignment="1">
      <alignment horizontal="center" vertical="center" wrapText="1"/>
    </xf>
    <xf numFmtId="16" fontId="0" fillId="2" borderId="4" xfId="0" applyNumberForma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0" fontId="0" fillId="2" borderId="4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9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165" fontId="0" fillId="8" borderId="8" xfId="0" applyNumberFormat="1" applyFill="1" applyBorder="1" applyAlignment="1">
      <alignment horizontal="center" vertical="center"/>
    </xf>
    <xf numFmtId="165" fontId="0" fillId="9" borderId="11" xfId="0" applyNumberFormat="1" applyFill="1" applyBorder="1" applyAlignment="1">
      <alignment horizontal="center" vertical="center" wrapText="1"/>
    </xf>
    <xf numFmtId="165" fontId="0" fillId="6" borderId="13" xfId="0" applyNumberForma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166" fontId="0" fillId="2" borderId="15" xfId="1" applyNumberFormat="1" applyFont="1" applyFill="1" applyBorder="1" applyAlignment="1">
      <alignment horizontal="center" vertical="center"/>
    </xf>
    <xf numFmtId="165" fontId="0" fillId="2" borderId="15" xfId="1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165" fontId="0" fillId="2" borderId="15" xfId="1" applyNumberFormat="1" applyFont="1" applyFill="1" applyBorder="1" applyAlignment="1">
      <alignment horizontal="center" vertical="center" wrapText="1"/>
    </xf>
    <xf numFmtId="10" fontId="0" fillId="2" borderId="15" xfId="3" applyNumberFormat="1" applyFont="1" applyFill="1" applyBorder="1" applyAlignment="1">
      <alignment horizontal="center" vertical="center"/>
    </xf>
    <xf numFmtId="165" fontId="1" fillId="4" borderId="2" xfId="1" applyNumberFormat="1" applyFont="1" applyFill="1" applyBorder="1" applyAlignment="1">
      <alignment horizontal="center" vertical="center"/>
    </xf>
    <xf numFmtId="165" fontId="1" fillId="0" borderId="7" xfId="1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66" fontId="1" fillId="0" borderId="4" xfId="1" applyNumberFormat="1" applyFont="1" applyBorder="1"/>
    <xf numFmtId="165" fontId="1" fillId="0" borderId="4" xfId="1" applyNumberFormat="1" applyFont="1" applyBorder="1"/>
    <xf numFmtId="165" fontId="1" fillId="0" borderId="4" xfId="0" applyNumberFormat="1" applyFont="1" applyBorder="1"/>
    <xf numFmtId="165" fontId="1" fillId="0" borderId="4" xfId="1" applyNumberFormat="1" applyFont="1" applyBorder="1" applyAlignment="1">
      <alignment horizontal="center" vertical="center"/>
    </xf>
    <xf numFmtId="166" fontId="1" fillId="0" borderId="4" xfId="1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wrapText="1"/>
    </xf>
    <xf numFmtId="0" fontId="0" fillId="2" borderId="15" xfId="0" applyFill="1" applyBorder="1" applyAlignment="1">
      <alignment horizontal="center"/>
    </xf>
    <xf numFmtId="0" fontId="0" fillId="8" borderId="15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2" borderId="15" xfId="0" applyFill="1" applyBorder="1" applyAlignment="1">
      <alignment horizontal="center" vertical="center" wrapText="1"/>
    </xf>
    <xf numFmtId="166" fontId="0" fillId="2" borderId="15" xfId="1" applyNumberFormat="1" applyFont="1" applyFill="1" applyBorder="1"/>
    <xf numFmtId="165" fontId="0" fillId="2" borderId="15" xfId="1" applyNumberFormat="1" applyFont="1" applyFill="1" applyBorder="1" applyAlignment="1">
      <alignment horizontal="center"/>
    </xf>
    <xf numFmtId="166" fontId="1" fillId="3" borderId="4" xfId="1" applyNumberFormat="1" applyFont="1" applyFill="1" applyBorder="1"/>
    <xf numFmtId="165" fontId="1" fillId="3" borderId="4" xfId="1" applyNumberFormat="1" applyFont="1" applyFill="1" applyBorder="1"/>
    <xf numFmtId="0" fontId="1" fillId="3" borderId="4" xfId="0" applyFont="1" applyFill="1" applyBorder="1" applyAlignment="1">
      <alignment wrapText="1"/>
    </xf>
    <xf numFmtId="165" fontId="1" fillId="3" borderId="4" xfId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166" fontId="3" fillId="2" borderId="15" xfId="1" applyNumberFormat="1" applyFont="1" applyFill="1" applyBorder="1"/>
    <xf numFmtId="0" fontId="0" fillId="0" borderId="7" xfId="0" applyBorder="1" applyAlignment="1">
      <alignment horizontal="center" vertical="center" wrapText="1"/>
    </xf>
    <xf numFmtId="10" fontId="0" fillId="5" borderId="16" xfId="3" applyNumberFormat="1" applyFont="1" applyFill="1" applyBorder="1" applyAlignment="1">
      <alignment horizontal="center" vertical="center"/>
    </xf>
    <xf numFmtId="10" fontId="0" fillId="5" borderId="4" xfId="3" applyNumberFormat="1" applyFont="1" applyFill="1" applyBorder="1" applyAlignment="1">
      <alignment horizontal="center" vertical="center"/>
    </xf>
    <xf numFmtId="10" fontId="1" fillId="5" borderId="4" xfId="3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10" fontId="0" fillId="2" borderId="1" xfId="3" applyNumberFormat="1" applyFont="1" applyFill="1" applyBorder="1" applyAlignment="1">
      <alignment horizontal="center" vertical="center"/>
    </xf>
    <xf numFmtId="165" fontId="0" fillId="5" borderId="2" xfId="1" applyNumberFormat="1" applyFont="1" applyFill="1" applyBorder="1" applyAlignment="1">
      <alignment horizontal="center" vertical="center" wrapText="1"/>
    </xf>
    <xf numFmtId="165" fontId="0" fillId="5" borderId="6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5" fontId="0" fillId="5" borderId="2" xfId="1" applyNumberFormat="1" applyFont="1" applyFill="1" applyBorder="1" applyAlignment="1">
      <alignment horizontal="center" vertical="center" wrapText="1"/>
    </xf>
    <xf numFmtId="165" fontId="0" fillId="5" borderId="6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0174-A686-4F49-87E4-C09DEB363E43}">
  <dimension ref="A1:J92"/>
  <sheetViews>
    <sheetView tabSelected="1" zoomScale="90" zoomScaleNormal="90" workbookViewId="0">
      <selection activeCell="G78" sqref="G78:I78"/>
    </sheetView>
  </sheetViews>
  <sheetFormatPr defaultRowHeight="15" x14ac:dyDescent="0.25"/>
  <cols>
    <col min="1" max="2" width="27.28515625" customWidth="1"/>
    <col min="3" max="3" width="18.28515625" customWidth="1"/>
    <col min="4" max="4" width="15.5703125" customWidth="1"/>
    <col min="5" max="5" width="21.42578125" style="32" customWidth="1"/>
    <col min="6" max="6" width="27.140625" style="7" customWidth="1"/>
    <col min="7" max="7" width="18.85546875" style="23" customWidth="1"/>
    <col min="8" max="8" width="18.140625" style="8" customWidth="1"/>
    <col min="9" max="9" width="11.28515625" style="8" customWidth="1"/>
    <col min="10" max="10" width="15.5703125" style="7" customWidth="1"/>
  </cols>
  <sheetData>
    <row r="1" spans="1:10" ht="29.25" customHeight="1" x14ac:dyDescent="0.25">
      <c r="A1" s="60" t="s">
        <v>127</v>
      </c>
    </row>
    <row r="2" spans="1:10" ht="15.75" thickBot="1" x14ac:dyDescent="0.3">
      <c r="A2" s="6" t="s">
        <v>111</v>
      </c>
      <c r="B2" s="29">
        <v>499000000</v>
      </c>
      <c r="C2" s="21">
        <v>1</v>
      </c>
    </row>
    <row r="3" spans="1:10" ht="30" x14ac:dyDescent="0.25">
      <c r="A3" s="11" t="s">
        <v>112</v>
      </c>
      <c r="B3" s="29">
        <f>E86</f>
        <v>495956564.82999998</v>
      </c>
      <c r="C3" s="22">
        <f>B3/B2</f>
        <v>0.99390093152304604</v>
      </c>
      <c r="E3" s="64" t="s">
        <v>93</v>
      </c>
      <c r="F3" s="110" t="s">
        <v>119</v>
      </c>
      <c r="G3" s="110"/>
      <c r="H3" s="110"/>
      <c r="I3" s="111"/>
      <c r="J3"/>
    </row>
    <row r="4" spans="1:10" ht="30" customHeight="1" x14ac:dyDescent="0.25">
      <c r="A4" s="6" t="s">
        <v>113</v>
      </c>
      <c r="B4" s="30">
        <f>G86</f>
        <v>226560998.82999998</v>
      </c>
      <c r="C4" s="22">
        <f>B4/B3</f>
        <v>0.4568162111286071</v>
      </c>
      <c r="E4" s="65" t="s">
        <v>97</v>
      </c>
      <c r="F4" s="112" t="s">
        <v>120</v>
      </c>
      <c r="G4" s="112"/>
      <c r="H4" s="112"/>
      <c r="I4" s="113"/>
      <c r="J4"/>
    </row>
    <row r="5" spans="1:10" ht="30" customHeight="1" thickBot="1" x14ac:dyDescent="0.3">
      <c r="A5" s="6" t="s">
        <v>114</v>
      </c>
      <c r="B5" s="31">
        <f>H86</f>
        <v>31024866.240000002</v>
      </c>
      <c r="C5" s="22">
        <f>B5/B3</f>
        <v>6.2555611600049008E-2</v>
      </c>
      <c r="E5" s="66" t="s">
        <v>95</v>
      </c>
      <c r="F5" s="114" t="s">
        <v>123</v>
      </c>
      <c r="G5" s="114"/>
      <c r="H5" s="114"/>
      <c r="I5" s="115"/>
    </row>
    <row r="7" spans="1:10" ht="18.75" x14ac:dyDescent="0.3">
      <c r="A7" s="118" t="s">
        <v>121</v>
      </c>
      <c r="B7" s="118"/>
      <c r="C7" s="118"/>
      <c r="D7" s="118"/>
      <c r="E7" s="118"/>
      <c r="F7" s="118"/>
      <c r="G7" s="118"/>
      <c r="H7" s="118"/>
      <c r="I7" s="118"/>
      <c r="J7"/>
    </row>
    <row r="8" spans="1:10" ht="75.75" thickBot="1" x14ac:dyDescent="0.3">
      <c r="A8" s="47" t="s">
        <v>0</v>
      </c>
      <c r="B8" s="47" t="s">
        <v>1</v>
      </c>
      <c r="C8" s="47" t="s">
        <v>2</v>
      </c>
      <c r="D8" s="47" t="s">
        <v>3</v>
      </c>
      <c r="E8" s="48" t="s">
        <v>112</v>
      </c>
      <c r="F8" s="49" t="s">
        <v>122</v>
      </c>
      <c r="G8" s="50" t="s">
        <v>130</v>
      </c>
      <c r="H8" s="47" t="s">
        <v>131</v>
      </c>
      <c r="I8" s="47" t="s">
        <v>129</v>
      </c>
      <c r="J8"/>
    </row>
    <row r="9" spans="1:10" x14ac:dyDescent="0.25">
      <c r="A9" s="37" t="s">
        <v>4</v>
      </c>
      <c r="B9" s="38" t="s">
        <v>5</v>
      </c>
      <c r="C9" s="39" t="s">
        <v>6</v>
      </c>
      <c r="D9" s="40">
        <v>5.5</v>
      </c>
      <c r="E9" s="41">
        <v>5500000</v>
      </c>
      <c r="F9" s="57" t="s">
        <v>93</v>
      </c>
      <c r="G9" s="42">
        <f>E9</f>
        <v>5500000</v>
      </c>
      <c r="H9" s="43">
        <v>351809.2</v>
      </c>
      <c r="I9" s="52">
        <f>H9/G9</f>
        <v>6.3965309090909098E-2</v>
      </c>
      <c r="J9"/>
    </row>
    <row r="10" spans="1:10" ht="30" x14ac:dyDescent="0.25">
      <c r="A10" s="1" t="s">
        <v>7</v>
      </c>
      <c r="B10" s="1" t="s">
        <v>116</v>
      </c>
      <c r="C10" s="3" t="s">
        <v>8</v>
      </c>
      <c r="D10" s="14">
        <v>28.5</v>
      </c>
      <c r="E10" s="33">
        <v>28500000</v>
      </c>
      <c r="F10" s="56" t="s">
        <v>94</v>
      </c>
      <c r="G10" s="24">
        <f>E10</f>
        <v>28500000</v>
      </c>
      <c r="H10" s="27">
        <v>16574762</v>
      </c>
      <c r="I10" s="52">
        <f>H10/G10</f>
        <v>0.58157059649122811</v>
      </c>
      <c r="J10"/>
    </row>
    <row r="11" spans="1:10" ht="30" x14ac:dyDescent="0.25">
      <c r="A11" s="1" t="s">
        <v>9</v>
      </c>
      <c r="B11" s="1" t="s">
        <v>10</v>
      </c>
      <c r="C11" s="3" t="s">
        <v>11</v>
      </c>
      <c r="D11" s="14">
        <v>10</v>
      </c>
      <c r="E11" s="33">
        <v>10000000</v>
      </c>
      <c r="F11" s="51" t="s">
        <v>95</v>
      </c>
      <c r="G11" s="24"/>
      <c r="H11" s="27"/>
      <c r="I11" s="52"/>
      <c r="J11"/>
    </row>
    <row r="12" spans="1:10" x14ac:dyDescent="0.25">
      <c r="A12" s="2" t="s">
        <v>12</v>
      </c>
      <c r="B12" s="1" t="s">
        <v>13</v>
      </c>
      <c r="C12" s="3" t="s">
        <v>14</v>
      </c>
      <c r="D12" s="14">
        <v>4.7</v>
      </c>
      <c r="E12" s="33">
        <v>4700000</v>
      </c>
      <c r="F12" s="51" t="s">
        <v>95</v>
      </c>
      <c r="G12" s="24"/>
      <c r="H12" s="27"/>
      <c r="I12" s="107"/>
    </row>
    <row r="13" spans="1:10" x14ac:dyDescent="0.25">
      <c r="A13" s="2" t="s">
        <v>15</v>
      </c>
      <c r="B13" s="1" t="s">
        <v>13</v>
      </c>
      <c r="C13" s="3" t="s">
        <v>11</v>
      </c>
      <c r="D13" s="14">
        <v>4.7</v>
      </c>
      <c r="E13" s="33">
        <v>4700000</v>
      </c>
      <c r="F13" s="51" t="s">
        <v>95</v>
      </c>
      <c r="G13" s="24"/>
      <c r="H13" s="27"/>
      <c r="I13" s="52"/>
      <c r="J13"/>
    </row>
    <row r="14" spans="1:10" ht="30" x14ac:dyDescent="0.25">
      <c r="A14" s="2" t="s">
        <v>16</v>
      </c>
      <c r="B14" s="1" t="s">
        <v>13</v>
      </c>
      <c r="C14" s="3" t="s">
        <v>17</v>
      </c>
      <c r="D14" s="14">
        <v>0</v>
      </c>
      <c r="E14" s="33">
        <v>8100000</v>
      </c>
      <c r="F14" s="61" t="s">
        <v>128</v>
      </c>
      <c r="G14" s="24"/>
      <c r="H14" s="27"/>
      <c r="I14" s="52"/>
      <c r="J14"/>
    </row>
    <row r="15" spans="1:10" ht="45" x14ac:dyDescent="0.25">
      <c r="A15" s="1" t="s">
        <v>18</v>
      </c>
      <c r="B15" s="1" t="s">
        <v>19</v>
      </c>
      <c r="C15" s="3" t="s">
        <v>14</v>
      </c>
      <c r="D15" s="14">
        <v>9</v>
      </c>
      <c r="E15" s="33">
        <v>9000000</v>
      </c>
      <c r="F15" s="61" t="s">
        <v>95</v>
      </c>
      <c r="G15" s="24"/>
      <c r="H15" s="27"/>
      <c r="I15" s="52"/>
      <c r="J15"/>
    </row>
    <row r="16" spans="1:10" x14ac:dyDescent="0.25">
      <c r="A16" s="1" t="s">
        <v>20</v>
      </c>
      <c r="B16" s="1" t="s">
        <v>21</v>
      </c>
      <c r="C16" s="3" t="s">
        <v>22</v>
      </c>
      <c r="D16" s="14">
        <v>25</v>
      </c>
      <c r="E16" s="33">
        <v>10000000</v>
      </c>
      <c r="F16" s="106" t="s">
        <v>95</v>
      </c>
      <c r="G16" s="24"/>
      <c r="H16" s="27"/>
      <c r="I16" s="52"/>
      <c r="J16"/>
    </row>
    <row r="17" spans="1:10" x14ac:dyDescent="0.25">
      <c r="A17" s="1" t="s">
        <v>23</v>
      </c>
      <c r="B17" s="1" t="s">
        <v>21</v>
      </c>
      <c r="C17" s="3" t="s">
        <v>22</v>
      </c>
      <c r="D17" s="14">
        <v>1.5</v>
      </c>
      <c r="E17" s="34">
        <v>1500000</v>
      </c>
      <c r="F17" s="56" t="s">
        <v>93</v>
      </c>
      <c r="G17" s="24">
        <f>E17</f>
        <v>1500000</v>
      </c>
      <c r="H17" s="27"/>
      <c r="I17" s="52">
        <f>H17/G17</f>
        <v>0</v>
      </c>
      <c r="J17"/>
    </row>
    <row r="18" spans="1:10" x14ac:dyDescent="0.25">
      <c r="A18" s="2" t="s">
        <v>126</v>
      </c>
      <c r="B18" s="1" t="s">
        <v>13</v>
      </c>
      <c r="C18" s="3" t="s">
        <v>24</v>
      </c>
      <c r="D18" s="14">
        <v>31.5</v>
      </c>
      <c r="E18" s="33">
        <v>31500000</v>
      </c>
      <c r="F18" s="51" t="s">
        <v>95</v>
      </c>
      <c r="G18" s="24"/>
      <c r="H18" s="27"/>
      <c r="I18" s="52"/>
      <c r="J18"/>
    </row>
    <row r="19" spans="1:10" ht="30" x14ac:dyDescent="0.25">
      <c r="A19" s="1" t="s">
        <v>25</v>
      </c>
      <c r="B19" s="1" t="s">
        <v>117</v>
      </c>
      <c r="C19" s="3" t="s">
        <v>8</v>
      </c>
      <c r="D19" s="14">
        <v>10.6</v>
      </c>
      <c r="E19" s="34">
        <v>13600000</v>
      </c>
      <c r="F19" s="56" t="s">
        <v>94</v>
      </c>
      <c r="G19" s="24">
        <f>E19</f>
        <v>13600000</v>
      </c>
      <c r="H19" s="27"/>
      <c r="I19" s="52">
        <f>H19/G19</f>
        <v>0</v>
      </c>
      <c r="J19"/>
    </row>
    <row r="20" spans="1:10" x14ac:dyDescent="0.25">
      <c r="A20" s="1" t="s">
        <v>26</v>
      </c>
      <c r="B20" s="1" t="s">
        <v>27</v>
      </c>
      <c r="C20" s="3" t="s">
        <v>8</v>
      </c>
      <c r="D20" s="14">
        <v>15.8</v>
      </c>
      <c r="E20" s="33">
        <v>15800000</v>
      </c>
      <c r="F20" s="61" t="s">
        <v>97</v>
      </c>
      <c r="G20" s="24"/>
      <c r="H20" s="27"/>
      <c r="I20" s="52"/>
      <c r="J20"/>
    </row>
    <row r="21" spans="1:10" ht="45" x14ac:dyDescent="0.25">
      <c r="A21" s="1" t="s">
        <v>28</v>
      </c>
      <c r="B21" s="1" t="s">
        <v>29</v>
      </c>
      <c r="C21" s="3" t="s">
        <v>6</v>
      </c>
      <c r="D21" s="14">
        <v>39.4</v>
      </c>
      <c r="E21" s="33">
        <v>39400000</v>
      </c>
      <c r="F21" s="56" t="s">
        <v>93</v>
      </c>
      <c r="G21" s="24">
        <v>36885934</v>
      </c>
      <c r="H21" s="27">
        <v>1992343.86</v>
      </c>
      <c r="I21" s="52">
        <f>H21/G21</f>
        <v>5.4013648129392633E-2</v>
      </c>
      <c r="J21"/>
    </row>
    <row r="22" spans="1:10" ht="30" x14ac:dyDescent="0.25">
      <c r="A22" s="1" t="s">
        <v>30</v>
      </c>
      <c r="B22" s="1" t="s">
        <v>10</v>
      </c>
      <c r="C22" s="3" t="s">
        <v>14</v>
      </c>
      <c r="D22" s="14">
        <v>23.8</v>
      </c>
      <c r="E22" s="33">
        <v>10500000</v>
      </c>
      <c r="F22" s="51" t="s">
        <v>95</v>
      </c>
      <c r="G22" s="24"/>
      <c r="H22" s="27"/>
      <c r="I22" s="52"/>
      <c r="J22"/>
    </row>
    <row r="23" spans="1:10" ht="30" x14ac:dyDescent="0.25">
      <c r="A23" s="1" t="s">
        <v>31</v>
      </c>
      <c r="B23" s="1" t="s">
        <v>32</v>
      </c>
      <c r="C23" s="3" t="s">
        <v>17</v>
      </c>
      <c r="D23" s="14">
        <v>6</v>
      </c>
      <c r="E23" s="33">
        <v>18000000</v>
      </c>
      <c r="F23" s="51" t="s">
        <v>95</v>
      </c>
      <c r="G23" s="24"/>
      <c r="H23" s="27"/>
      <c r="I23" s="52"/>
      <c r="J23"/>
    </row>
    <row r="24" spans="1:10" ht="30" x14ac:dyDescent="0.25">
      <c r="A24" s="1" t="s">
        <v>33</v>
      </c>
      <c r="B24" s="1" t="s">
        <v>10</v>
      </c>
      <c r="C24" s="3" t="s">
        <v>14</v>
      </c>
      <c r="D24" s="14">
        <v>10.5</v>
      </c>
      <c r="E24" s="33">
        <v>10500000</v>
      </c>
      <c r="F24" s="51" t="s">
        <v>95</v>
      </c>
      <c r="G24" s="24"/>
      <c r="H24" s="27"/>
      <c r="I24" s="52"/>
      <c r="J24"/>
    </row>
    <row r="25" spans="1:10" ht="30" x14ac:dyDescent="0.25">
      <c r="A25" s="1" t="s">
        <v>34</v>
      </c>
      <c r="B25" s="1" t="s">
        <v>32</v>
      </c>
      <c r="C25" s="3" t="s">
        <v>17</v>
      </c>
      <c r="D25" s="14">
        <v>22.3</v>
      </c>
      <c r="E25" s="33">
        <v>0</v>
      </c>
      <c r="F25" s="55" t="s">
        <v>96</v>
      </c>
      <c r="G25" s="116"/>
      <c r="H25" s="117"/>
      <c r="I25" s="117"/>
      <c r="J25"/>
    </row>
    <row r="26" spans="1:10" x14ac:dyDescent="0.25">
      <c r="A26" s="1" t="s">
        <v>35</v>
      </c>
      <c r="B26" s="1" t="s">
        <v>36</v>
      </c>
      <c r="C26" s="3" t="s">
        <v>24</v>
      </c>
      <c r="D26" s="14">
        <v>15.7</v>
      </c>
      <c r="E26" s="33">
        <v>15700000</v>
      </c>
      <c r="F26" s="51" t="s">
        <v>95</v>
      </c>
      <c r="G26" s="24"/>
      <c r="H26" s="27"/>
      <c r="I26" s="52"/>
      <c r="J26"/>
    </row>
    <row r="27" spans="1:10" x14ac:dyDescent="0.25">
      <c r="A27" s="1" t="s">
        <v>37</v>
      </c>
      <c r="B27" s="2" t="s">
        <v>38</v>
      </c>
      <c r="C27" s="3" t="s">
        <v>8</v>
      </c>
      <c r="D27" s="14">
        <v>16.3</v>
      </c>
      <c r="E27" s="33">
        <v>16300000</v>
      </c>
      <c r="F27" s="56" t="s">
        <v>93</v>
      </c>
      <c r="G27" s="24">
        <v>16300000</v>
      </c>
      <c r="H27" s="27"/>
      <c r="I27" s="52"/>
      <c r="J27"/>
    </row>
    <row r="28" spans="1:10" x14ac:dyDescent="0.25">
      <c r="A28" s="1" t="s">
        <v>39</v>
      </c>
      <c r="B28" s="1" t="s">
        <v>40</v>
      </c>
      <c r="C28" s="3" t="s">
        <v>11</v>
      </c>
      <c r="D28" s="14">
        <v>19.7</v>
      </c>
      <c r="E28" s="33">
        <v>19700000</v>
      </c>
      <c r="F28" s="61" t="s">
        <v>97</v>
      </c>
      <c r="G28" s="24"/>
      <c r="H28" s="27"/>
      <c r="I28" s="52"/>
      <c r="J28"/>
    </row>
    <row r="29" spans="1:10" ht="25.5" x14ac:dyDescent="0.25">
      <c r="A29" s="2" t="s">
        <v>41</v>
      </c>
      <c r="B29" s="2" t="s">
        <v>22</v>
      </c>
      <c r="C29" s="3" t="s">
        <v>8</v>
      </c>
      <c r="D29" s="14">
        <v>21.9</v>
      </c>
      <c r="E29" s="33">
        <v>21900000</v>
      </c>
      <c r="F29" s="56" t="s">
        <v>93</v>
      </c>
      <c r="G29" s="24">
        <v>21900000</v>
      </c>
      <c r="H29" s="27"/>
      <c r="I29" s="52"/>
      <c r="J29"/>
    </row>
    <row r="30" spans="1:10" ht="30" x14ac:dyDescent="0.25">
      <c r="A30" s="1" t="s">
        <v>42</v>
      </c>
      <c r="B30" s="1" t="s">
        <v>42</v>
      </c>
      <c r="C30" s="3" t="s">
        <v>17</v>
      </c>
      <c r="D30" s="14">
        <v>15</v>
      </c>
      <c r="E30" s="33">
        <v>15000000</v>
      </c>
      <c r="F30" s="56" t="s">
        <v>94</v>
      </c>
      <c r="G30" s="24">
        <f>E30</f>
        <v>15000000</v>
      </c>
      <c r="H30" s="27"/>
      <c r="I30" s="52">
        <f>H30/G30</f>
        <v>0</v>
      </c>
      <c r="J30" s="102"/>
    </row>
    <row r="31" spans="1:10" ht="30" x14ac:dyDescent="0.25">
      <c r="A31" s="1" t="s">
        <v>43</v>
      </c>
      <c r="B31" s="1" t="s">
        <v>10</v>
      </c>
      <c r="C31" s="3" t="s">
        <v>14</v>
      </c>
      <c r="D31" s="14">
        <v>16.3</v>
      </c>
      <c r="E31" s="33">
        <v>16300000</v>
      </c>
      <c r="F31" s="51" t="s">
        <v>95</v>
      </c>
      <c r="G31" s="24"/>
      <c r="H31" s="27"/>
      <c r="I31" s="52"/>
      <c r="J31" s="102"/>
    </row>
    <row r="32" spans="1:10" ht="30" x14ac:dyDescent="0.25">
      <c r="A32" s="1" t="s">
        <v>44</v>
      </c>
      <c r="B32" s="1" t="s">
        <v>32</v>
      </c>
      <c r="C32" s="3" t="s">
        <v>14</v>
      </c>
      <c r="D32" s="14">
        <v>26</v>
      </c>
      <c r="E32" s="33">
        <v>11500000</v>
      </c>
      <c r="F32" s="51" t="s">
        <v>95</v>
      </c>
      <c r="G32" s="24"/>
      <c r="H32" s="27"/>
      <c r="I32" s="52"/>
      <c r="J32"/>
    </row>
    <row r="33" spans="1:10" x14ac:dyDescent="0.25">
      <c r="A33" s="4" t="s">
        <v>45</v>
      </c>
      <c r="B33" s="4" t="s">
        <v>45</v>
      </c>
      <c r="C33" s="5" t="s">
        <v>8</v>
      </c>
      <c r="D33" s="15">
        <v>6.5</v>
      </c>
      <c r="E33" s="33">
        <v>11000000</v>
      </c>
      <c r="F33" s="51" t="s">
        <v>95</v>
      </c>
      <c r="G33" s="24"/>
      <c r="H33" s="27"/>
      <c r="I33" s="52"/>
      <c r="J33"/>
    </row>
    <row r="34" spans="1:10" ht="30" x14ac:dyDescent="0.25">
      <c r="A34" s="4" t="s">
        <v>46</v>
      </c>
      <c r="B34" s="4" t="s">
        <v>47</v>
      </c>
      <c r="C34" s="5" t="s">
        <v>8</v>
      </c>
      <c r="D34" s="15">
        <v>5.7</v>
      </c>
      <c r="E34" s="33">
        <v>5700000</v>
      </c>
      <c r="F34" s="56" t="s">
        <v>94</v>
      </c>
      <c r="G34" s="24">
        <f>E34</f>
        <v>5700000</v>
      </c>
      <c r="H34" s="27"/>
      <c r="I34" s="52">
        <f>H34/G34</f>
        <v>0</v>
      </c>
      <c r="J34"/>
    </row>
    <row r="35" spans="1:10" ht="30" x14ac:dyDescent="0.25">
      <c r="A35" s="4" t="s">
        <v>98</v>
      </c>
      <c r="B35" s="4" t="s">
        <v>99</v>
      </c>
      <c r="C35" s="5" t="s">
        <v>6</v>
      </c>
      <c r="D35" s="15">
        <v>0</v>
      </c>
      <c r="E35" s="33">
        <v>8300000</v>
      </c>
      <c r="F35" s="56" t="s">
        <v>94</v>
      </c>
      <c r="G35" s="24">
        <f>E35</f>
        <v>8300000</v>
      </c>
      <c r="H35" s="27"/>
      <c r="I35" s="52">
        <f>H35/G35</f>
        <v>0</v>
      </c>
      <c r="J35"/>
    </row>
    <row r="36" spans="1:10" ht="30" x14ac:dyDescent="0.25">
      <c r="A36" s="4" t="s">
        <v>100</v>
      </c>
      <c r="B36" s="4" t="s">
        <v>101</v>
      </c>
      <c r="C36" s="5" t="s">
        <v>8</v>
      </c>
      <c r="D36" s="15">
        <v>0</v>
      </c>
      <c r="E36" s="33">
        <v>16950000</v>
      </c>
      <c r="F36" s="56" t="s">
        <v>94</v>
      </c>
      <c r="G36" s="24">
        <v>16950000</v>
      </c>
      <c r="H36" s="27">
        <v>3647271.5</v>
      </c>
      <c r="I36" s="52">
        <f>H36/G36</f>
        <v>0.21517825958702064</v>
      </c>
      <c r="J36"/>
    </row>
    <row r="37" spans="1:10" x14ac:dyDescent="0.25">
      <c r="A37" s="4" t="s">
        <v>38</v>
      </c>
      <c r="B37" s="4" t="s">
        <v>38</v>
      </c>
      <c r="C37" s="5" t="s">
        <v>8</v>
      </c>
      <c r="D37" s="15">
        <v>0</v>
      </c>
      <c r="E37" s="33">
        <v>12500000</v>
      </c>
      <c r="F37" s="51" t="s">
        <v>95</v>
      </c>
      <c r="G37" s="24"/>
      <c r="H37" s="27"/>
      <c r="I37" s="52"/>
      <c r="J37"/>
    </row>
    <row r="38" spans="1:10" ht="30.75" thickBot="1" x14ac:dyDescent="0.3">
      <c r="A38" s="99" t="s">
        <v>108</v>
      </c>
      <c r="B38" s="99" t="s">
        <v>109</v>
      </c>
      <c r="C38" s="100" t="s">
        <v>110</v>
      </c>
      <c r="D38" s="101">
        <v>0</v>
      </c>
      <c r="E38" s="94">
        <v>5000000</v>
      </c>
      <c r="F38" s="71" t="s">
        <v>95</v>
      </c>
      <c r="G38" s="72"/>
      <c r="H38" s="70"/>
      <c r="I38" s="73"/>
      <c r="J38"/>
    </row>
    <row r="39" spans="1:10" s="20" customFormat="1" ht="15.75" thickTop="1" x14ac:dyDescent="0.25">
      <c r="A39" s="88" t="s">
        <v>64</v>
      </c>
      <c r="B39" s="88"/>
      <c r="C39" s="84"/>
      <c r="D39" s="95">
        <f>SUM(D9:D38)</f>
        <v>391.90000000000003</v>
      </c>
      <c r="E39" s="96">
        <f>SUM(E9:E38)</f>
        <v>397150000</v>
      </c>
      <c r="F39" s="97"/>
      <c r="G39" s="98">
        <f>SUM(G9:G37)</f>
        <v>170135934</v>
      </c>
      <c r="H39" s="81">
        <f>SUM(H9:H38)</f>
        <v>22566186.559999999</v>
      </c>
      <c r="I39" s="104"/>
      <c r="J39" s="53"/>
    </row>
    <row r="40" spans="1:10" x14ac:dyDescent="0.25">
      <c r="D40" s="16"/>
      <c r="E40" s="35"/>
      <c r="G40" s="25"/>
      <c r="H40" s="13"/>
      <c r="I40" s="13"/>
    </row>
    <row r="41" spans="1:10" x14ac:dyDescent="0.25">
      <c r="A41" s="20"/>
      <c r="D41" s="16"/>
      <c r="E41" s="35"/>
      <c r="G41" s="25"/>
      <c r="H41" s="13"/>
      <c r="I41" s="13"/>
    </row>
    <row r="42" spans="1:10" ht="18.75" x14ac:dyDescent="0.3">
      <c r="A42" s="118" t="s">
        <v>124</v>
      </c>
      <c r="B42" s="118"/>
      <c r="C42" s="118"/>
      <c r="D42" s="118"/>
      <c r="E42" s="118"/>
      <c r="F42" s="118"/>
      <c r="G42" s="118"/>
      <c r="H42" s="118"/>
      <c r="I42" s="118"/>
      <c r="J42"/>
    </row>
    <row r="43" spans="1:10" ht="75.75" thickBot="1" x14ac:dyDescent="0.3">
      <c r="A43" s="47" t="s">
        <v>0</v>
      </c>
      <c r="B43" s="47" t="s">
        <v>1</v>
      </c>
      <c r="C43" s="47" t="s">
        <v>2</v>
      </c>
      <c r="D43" s="47" t="s">
        <v>3</v>
      </c>
      <c r="E43" s="48" t="s">
        <v>112</v>
      </c>
      <c r="F43" s="49" t="s">
        <v>92</v>
      </c>
      <c r="G43" s="50" t="s">
        <v>130</v>
      </c>
      <c r="H43" s="47" t="s">
        <v>131</v>
      </c>
      <c r="I43" s="47" t="s">
        <v>129</v>
      </c>
      <c r="J43"/>
    </row>
    <row r="44" spans="1:10" ht="30" x14ac:dyDescent="0.25">
      <c r="A44" s="1" t="s">
        <v>48</v>
      </c>
      <c r="B44" s="1" t="s">
        <v>10</v>
      </c>
      <c r="C44" s="3" t="s">
        <v>14</v>
      </c>
      <c r="D44" s="14">
        <v>6.5</v>
      </c>
      <c r="E44" s="33">
        <v>6500000</v>
      </c>
      <c r="F44" s="51" t="s">
        <v>95</v>
      </c>
      <c r="G44" s="24"/>
      <c r="H44" s="12"/>
      <c r="I44" s="12"/>
      <c r="J44"/>
    </row>
    <row r="45" spans="1:10" x14ac:dyDescent="0.25">
      <c r="A45" s="1" t="s">
        <v>49</v>
      </c>
      <c r="B45" s="1" t="s">
        <v>21</v>
      </c>
      <c r="C45" s="3" t="s">
        <v>22</v>
      </c>
      <c r="D45" s="14">
        <v>12</v>
      </c>
      <c r="E45" s="34">
        <v>12000000</v>
      </c>
      <c r="F45" s="51" t="s">
        <v>95</v>
      </c>
      <c r="G45" s="24"/>
      <c r="H45" s="12"/>
      <c r="I45" s="12"/>
      <c r="J45"/>
    </row>
    <row r="46" spans="1:10" ht="33.75" customHeight="1" x14ac:dyDescent="0.25">
      <c r="A46" s="1" t="s">
        <v>50</v>
      </c>
      <c r="B46" s="1" t="s">
        <v>29</v>
      </c>
      <c r="C46" s="3" t="s">
        <v>8</v>
      </c>
      <c r="D46" s="14">
        <v>7</v>
      </c>
      <c r="E46" s="34">
        <v>7000000</v>
      </c>
      <c r="F46" s="51" t="s">
        <v>95</v>
      </c>
      <c r="G46" s="24"/>
      <c r="H46" s="12"/>
      <c r="I46" s="12"/>
      <c r="J46"/>
    </row>
    <row r="47" spans="1:10" ht="45" x14ac:dyDescent="0.25">
      <c r="A47" s="1" t="s">
        <v>51</v>
      </c>
      <c r="B47" s="1" t="s">
        <v>52</v>
      </c>
      <c r="C47" s="3" t="s">
        <v>8</v>
      </c>
      <c r="D47" s="14">
        <v>2.2999999999999998</v>
      </c>
      <c r="E47" s="34">
        <v>4300000</v>
      </c>
      <c r="F47" s="61" t="s">
        <v>97</v>
      </c>
      <c r="G47" s="24"/>
      <c r="H47" s="12"/>
      <c r="I47" s="12"/>
      <c r="J47"/>
    </row>
    <row r="48" spans="1:10" x14ac:dyDescent="0.25">
      <c r="A48" s="1" t="s">
        <v>53</v>
      </c>
      <c r="B48" s="1" t="s">
        <v>21</v>
      </c>
      <c r="C48" s="3" t="s">
        <v>8</v>
      </c>
      <c r="D48" s="14">
        <v>18</v>
      </c>
      <c r="E48" s="34">
        <v>18000000</v>
      </c>
      <c r="F48" s="56" t="s">
        <v>93</v>
      </c>
      <c r="G48" s="24">
        <f>E48</f>
        <v>18000000</v>
      </c>
      <c r="H48" s="12"/>
      <c r="I48" s="12"/>
      <c r="J48"/>
    </row>
    <row r="49" spans="1:10" x14ac:dyDescent="0.25">
      <c r="A49" s="2" t="s">
        <v>54</v>
      </c>
      <c r="B49" s="1" t="s">
        <v>55</v>
      </c>
      <c r="C49" s="3" t="s">
        <v>8</v>
      </c>
      <c r="D49" s="14">
        <v>0.5</v>
      </c>
      <c r="E49" s="34">
        <v>500000</v>
      </c>
      <c r="F49" s="51" t="s">
        <v>95</v>
      </c>
      <c r="G49" s="24"/>
      <c r="H49" s="12"/>
      <c r="I49" s="12"/>
      <c r="J49"/>
    </row>
    <row r="50" spans="1:10" ht="30" x14ac:dyDescent="0.25">
      <c r="A50" s="1" t="s">
        <v>56</v>
      </c>
      <c r="B50" s="1" t="s">
        <v>55</v>
      </c>
      <c r="C50" s="3" t="s">
        <v>8</v>
      </c>
      <c r="D50" s="14">
        <v>1.7</v>
      </c>
      <c r="E50" s="34">
        <v>1700000</v>
      </c>
      <c r="F50" s="51" t="s">
        <v>95</v>
      </c>
      <c r="G50" s="24"/>
      <c r="H50" s="12"/>
      <c r="I50" s="12"/>
      <c r="J50"/>
    </row>
    <row r="51" spans="1:10" x14ac:dyDescent="0.25">
      <c r="A51" s="2" t="s">
        <v>57</v>
      </c>
      <c r="B51" s="1" t="s">
        <v>55</v>
      </c>
      <c r="C51" s="3" t="s">
        <v>8</v>
      </c>
      <c r="D51" s="14">
        <v>0.7</v>
      </c>
      <c r="E51" s="34">
        <v>700000</v>
      </c>
      <c r="F51" s="51" t="s">
        <v>95</v>
      </c>
      <c r="G51" s="24"/>
      <c r="H51" s="12"/>
      <c r="I51" s="12"/>
      <c r="J51"/>
    </row>
    <row r="52" spans="1:10" x14ac:dyDescent="0.25">
      <c r="A52" s="2" t="s">
        <v>58</v>
      </c>
      <c r="B52" s="1" t="s">
        <v>55</v>
      </c>
      <c r="C52" s="3" t="s">
        <v>8</v>
      </c>
      <c r="D52" s="14">
        <v>0.4</v>
      </c>
      <c r="E52" s="34">
        <v>500000</v>
      </c>
      <c r="F52" s="51" t="s">
        <v>95</v>
      </c>
      <c r="G52" s="24"/>
      <c r="H52" s="12"/>
      <c r="I52" s="12"/>
      <c r="J52"/>
    </row>
    <row r="53" spans="1:10" x14ac:dyDescent="0.25">
      <c r="A53" s="2" t="s">
        <v>59</v>
      </c>
      <c r="B53" s="1" t="s">
        <v>55</v>
      </c>
      <c r="C53" s="3" t="s">
        <v>14</v>
      </c>
      <c r="D53" s="14">
        <v>1.2</v>
      </c>
      <c r="E53" s="34">
        <v>1200000</v>
      </c>
      <c r="F53" s="51" t="s">
        <v>95</v>
      </c>
      <c r="G53" s="24"/>
      <c r="H53" s="12"/>
      <c r="I53" s="12"/>
      <c r="J53"/>
    </row>
    <row r="54" spans="1:10" x14ac:dyDescent="0.25">
      <c r="A54" s="1" t="s">
        <v>60</v>
      </c>
      <c r="B54" s="1" t="s">
        <v>21</v>
      </c>
      <c r="C54" s="3" t="s">
        <v>22</v>
      </c>
      <c r="D54" s="14">
        <v>3.5</v>
      </c>
      <c r="E54" s="34">
        <v>2500000</v>
      </c>
      <c r="F54" s="56" t="s">
        <v>93</v>
      </c>
      <c r="G54" s="24">
        <v>2500000</v>
      </c>
      <c r="H54" s="12"/>
      <c r="I54" s="12"/>
      <c r="J54"/>
    </row>
    <row r="55" spans="1:10" x14ac:dyDescent="0.25">
      <c r="A55" s="1" t="s">
        <v>125</v>
      </c>
      <c r="B55" s="1" t="s">
        <v>21</v>
      </c>
      <c r="C55" s="3" t="s">
        <v>22</v>
      </c>
      <c r="D55" s="14" t="s">
        <v>115</v>
      </c>
      <c r="E55" s="34">
        <v>1000000</v>
      </c>
      <c r="F55" s="61" t="s">
        <v>97</v>
      </c>
      <c r="G55" s="24"/>
      <c r="H55" s="12"/>
      <c r="I55" s="12"/>
      <c r="J55"/>
    </row>
    <row r="56" spans="1:10" x14ac:dyDescent="0.25">
      <c r="A56" s="1" t="s">
        <v>61</v>
      </c>
      <c r="B56" s="1" t="s">
        <v>21</v>
      </c>
      <c r="C56" s="3" t="s">
        <v>22</v>
      </c>
      <c r="D56" s="14">
        <v>1.5</v>
      </c>
      <c r="E56" s="34">
        <v>1500000</v>
      </c>
      <c r="F56" s="56" t="s">
        <v>93</v>
      </c>
      <c r="G56" s="24">
        <f>E56</f>
        <v>1500000</v>
      </c>
      <c r="H56" s="12"/>
      <c r="I56" s="12"/>
      <c r="J56"/>
    </row>
    <row r="57" spans="1:10" ht="30.75" thickBot="1" x14ac:dyDescent="0.3">
      <c r="A57" s="92" t="s">
        <v>62</v>
      </c>
      <c r="B57" s="92" t="s">
        <v>27</v>
      </c>
      <c r="C57" s="86" t="s">
        <v>63</v>
      </c>
      <c r="D57" s="93">
        <v>1</v>
      </c>
      <c r="E57" s="94">
        <v>1000000</v>
      </c>
      <c r="F57" s="71" t="s">
        <v>95</v>
      </c>
      <c r="G57" s="72"/>
      <c r="H57" s="69"/>
      <c r="I57" s="69"/>
      <c r="J57"/>
    </row>
    <row r="58" spans="1:10" ht="15.75" thickTop="1" x14ac:dyDescent="0.25">
      <c r="A58" s="88" t="s">
        <v>64</v>
      </c>
      <c r="B58" s="89"/>
      <c r="C58" s="90"/>
      <c r="D58" s="78">
        <f>SUM(D44:D57)</f>
        <v>56.300000000000004</v>
      </c>
      <c r="E58" s="79">
        <f>SUM(E44:E57)</f>
        <v>58400000</v>
      </c>
      <c r="F58" s="91"/>
      <c r="G58" s="81">
        <f>SUM(G44:G57)</f>
        <v>22000000</v>
      </c>
      <c r="H58" s="82">
        <f>SUM(H44:H57)</f>
        <v>0</v>
      </c>
      <c r="I58" s="105"/>
    </row>
    <row r="59" spans="1:10" x14ac:dyDescent="0.25">
      <c r="D59" s="16"/>
      <c r="E59" s="35"/>
      <c r="G59" s="25"/>
      <c r="H59" s="13"/>
      <c r="I59" s="13"/>
    </row>
    <row r="60" spans="1:10" x14ac:dyDescent="0.25">
      <c r="A60" s="20"/>
      <c r="D60" s="16"/>
      <c r="E60" s="35"/>
      <c r="G60" s="25"/>
      <c r="H60" s="13"/>
      <c r="I60" s="13"/>
    </row>
    <row r="61" spans="1:10" ht="18.75" x14ac:dyDescent="0.3">
      <c r="A61" s="118" t="s">
        <v>65</v>
      </c>
      <c r="B61" s="118"/>
      <c r="C61" s="118"/>
      <c r="D61" s="118"/>
      <c r="E61" s="118"/>
      <c r="F61" s="118"/>
      <c r="G61" s="118"/>
      <c r="H61" s="118"/>
      <c r="I61" s="118"/>
      <c r="J61"/>
    </row>
    <row r="62" spans="1:10" ht="75.75" thickBot="1" x14ac:dyDescent="0.3">
      <c r="A62" s="54" t="s">
        <v>0</v>
      </c>
      <c r="B62" s="54" t="s">
        <v>1</v>
      </c>
      <c r="C62" s="54" t="s">
        <v>2</v>
      </c>
      <c r="D62" s="47" t="s">
        <v>3</v>
      </c>
      <c r="E62" s="48" t="s">
        <v>112</v>
      </c>
      <c r="F62" s="49" t="s">
        <v>92</v>
      </c>
      <c r="G62" s="50" t="s">
        <v>130</v>
      </c>
      <c r="H62" s="47" t="s">
        <v>131</v>
      </c>
      <c r="I62" s="47" t="s">
        <v>129</v>
      </c>
      <c r="J62"/>
    </row>
    <row r="63" spans="1:10" ht="25.5" x14ac:dyDescent="0.25">
      <c r="A63" s="38" t="s">
        <v>66</v>
      </c>
      <c r="B63" s="38" t="s">
        <v>67</v>
      </c>
      <c r="C63" s="39" t="s">
        <v>68</v>
      </c>
      <c r="D63" s="44">
        <v>7.5</v>
      </c>
      <c r="E63" s="43">
        <v>7500000</v>
      </c>
      <c r="F63" s="58" t="s">
        <v>102</v>
      </c>
      <c r="G63" s="45">
        <f>E63</f>
        <v>7500000</v>
      </c>
      <c r="H63" s="43">
        <v>2520000</v>
      </c>
      <c r="I63" s="52">
        <f>H63/G63</f>
        <v>0.33600000000000002</v>
      </c>
    </row>
    <row r="64" spans="1:10" ht="25.5" x14ac:dyDescent="0.25">
      <c r="A64" s="9" t="s">
        <v>69</v>
      </c>
      <c r="B64" s="2" t="s">
        <v>70</v>
      </c>
      <c r="C64" s="3" t="s">
        <v>68</v>
      </c>
      <c r="D64" s="12">
        <v>7.6</v>
      </c>
      <c r="E64" s="27">
        <v>7630071</v>
      </c>
      <c r="F64" s="59" t="s">
        <v>93</v>
      </c>
      <c r="G64" s="24">
        <f>E64</f>
        <v>7630071</v>
      </c>
      <c r="H64" s="27"/>
      <c r="I64" s="52">
        <f>H64/G64</f>
        <v>0</v>
      </c>
    </row>
    <row r="65" spans="1:10" ht="38.25" x14ac:dyDescent="0.25">
      <c r="A65" s="2" t="s">
        <v>71</v>
      </c>
      <c r="B65" s="2" t="s">
        <v>70</v>
      </c>
      <c r="C65" s="3" t="s">
        <v>72</v>
      </c>
      <c r="D65" s="12">
        <v>2.5</v>
      </c>
      <c r="E65" s="27">
        <v>2500000</v>
      </c>
      <c r="F65" s="59" t="s">
        <v>93</v>
      </c>
      <c r="G65" s="24">
        <f t="shared" ref="G65:G70" si="0">E65</f>
        <v>2500000</v>
      </c>
      <c r="H65" s="27">
        <v>240000</v>
      </c>
      <c r="I65" s="52">
        <f>H65/G65</f>
        <v>9.6000000000000002E-2</v>
      </c>
    </row>
    <row r="66" spans="1:10" ht="25.5" x14ac:dyDescent="0.25">
      <c r="A66" s="9" t="s">
        <v>73</v>
      </c>
      <c r="B66" s="2" t="s">
        <v>74</v>
      </c>
      <c r="C66" s="3" t="s">
        <v>75</v>
      </c>
      <c r="D66" s="12">
        <v>2</v>
      </c>
      <c r="E66" s="27">
        <v>2000000</v>
      </c>
      <c r="F66" s="59" t="s">
        <v>93</v>
      </c>
      <c r="G66" s="24">
        <f t="shared" si="0"/>
        <v>2000000</v>
      </c>
      <c r="H66" s="27">
        <v>297185.84999999998</v>
      </c>
      <c r="I66" s="52">
        <f>H66/G66</f>
        <v>0.14859292499999999</v>
      </c>
    </row>
    <row r="67" spans="1:10" ht="25.5" x14ac:dyDescent="0.25">
      <c r="A67" s="9" t="s">
        <v>76</v>
      </c>
      <c r="B67" s="2" t="s">
        <v>77</v>
      </c>
      <c r="C67" s="3" t="s">
        <v>75</v>
      </c>
      <c r="D67" s="12">
        <v>3</v>
      </c>
      <c r="E67" s="27">
        <v>3000000</v>
      </c>
      <c r="F67" s="59" t="s">
        <v>93</v>
      </c>
      <c r="G67" s="24">
        <f t="shared" si="0"/>
        <v>3000000</v>
      </c>
      <c r="H67" s="27"/>
      <c r="I67" s="52">
        <f>H67/G67</f>
        <v>0</v>
      </c>
    </row>
    <row r="68" spans="1:10" ht="25.5" x14ac:dyDescent="0.25">
      <c r="A68" s="9" t="s">
        <v>78</v>
      </c>
      <c r="B68" s="2" t="s">
        <v>79</v>
      </c>
      <c r="C68" s="3" t="s">
        <v>75</v>
      </c>
      <c r="D68" s="12">
        <v>1.5</v>
      </c>
      <c r="E68" s="27">
        <v>1500000</v>
      </c>
      <c r="F68" s="62" t="s">
        <v>95</v>
      </c>
      <c r="G68" s="24"/>
      <c r="H68" s="27"/>
      <c r="I68" s="52">
        <v>0</v>
      </c>
    </row>
    <row r="69" spans="1:10" ht="25.5" x14ac:dyDescent="0.25">
      <c r="A69" s="9" t="s">
        <v>80</v>
      </c>
      <c r="B69" s="2" t="s">
        <v>81</v>
      </c>
      <c r="C69" s="3" t="s">
        <v>72</v>
      </c>
      <c r="D69" s="12">
        <v>1</v>
      </c>
      <c r="E69" s="27">
        <v>962500</v>
      </c>
      <c r="F69" s="56" t="s">
        <v>93</v>
      </c>
      <c r="G69" s="24">
        <f t="shared" si="0"/>
        <v>962500</v>
      </c>
      <c r="H69" s="27"/>
      <c r="I69" s="52">
        <f>H69/G69</f>
        <v>0</v>
      </c>
    </row>
    <row r="70" spans="1:10" ht="25.5" x14ac:dyDescent="0.25">
      <c r="A70" s="9" t="s">
        <v>82</v>
      </c>
      <c r="B70" s="2" t="s">
        <v>81</v>
      </c>
      <c r="C70" s="3" t="s">
        <v>72</v>
      </c>
      <c r="D70" s="12">
        <v>0.7</v>
      </c>
      <c r="E70" s="27">
        <v>687500</v>
      </c>
      <c r="F70" s="59" t="s">
        <v>93</v>
      </c>
      <c r="G70" s="24">
        <f t="shared" si="0"/>
        <v>687500</v>
      </c>
      <c r="H70" s="27"/>
      <c r="I70" s="52">
        <f>H70/G70</f>
        <v>0</v>
      </c>
    </row>
    <row r="71" spans="1:10" ht="26.25" thickBot="1" x14ac:dyDescent="0.3">
      <c r="A71" s="67" t="s">
        <v>83</v>
      </c>
      <c r="B71" s="67" t="s">
        <v>84</v>
      </c>
      <c r="C71" s="86" t="s">
        <v>85</v>
      </c>
      <c r="D71" s="69">
        <v>3</v>
      </c>
      <c r="E71" s="70">
        <v>3000000</v>
      </c>
      <c r="F71" s="87" t="s">
        <v>93</v>
      </c>
      <c r="G71" s="72">
        <v>3000000</v>
      </c>
      <c r="H71" s="70"/>
      <c r="I71" s="73">
        <f>H71/G71</f>
        <v>0</v>
      </c>
    </row>
    <row r="72" spans="1:10" ht="15.75" thickTop="1" x14ac:dyDescent="0.25">
      <c r="A72" s="83" t="s">
        <v>64</v>
      </c>
      <c r="B72" s="76"/>
      <c r="C72" s="84"/>
      <c r="D72" s="78">
        <f>SUM(D63:D71)</f>
        <v>28.8</v>
      </c>
      <c r="E72" s="79">
        <f>SUM(E63:E71)</f>
        <v>28780071</v>
      </c>
      <c r="F72" s="85"/>
      <c r="G72" s="81">
        <f>SUM(G63:G71)</f>
        <v>27280071</v>
      </c>
      <c r="H72" s="82">
        <f>SUM(H63:H71)</f>
        <v>3057185.85</v>
      </c>
      <c r="I72" s="104"/>
    </row>
    <row r="73" spans="1:10" x14ac:dyDescent="0.25">
      <c r="D73" s="16"/>
      <c r="E73" s="35"/>
      <c r="G73" s="25"/>
      <c r="H73" s="13"/>
      <c r="I73" s="13"/>
    </row>
    <row r="74" spans="1:10" x14ac:dyDescent="0.25">
      <c r="A74" s="20"/>
      <c r="D74" s="16"/>
      <c r="E74" s="35"/>
      <c r="G74" s="25"/>
      <c r="H74" s="13"/>
      <c r="I74" s="13"/>
    </row>
    <row r="75" spans="1:10" ht="18.75" x14ac:dyDescent="0.3">
      <c r="A75" s="118" t="s">
        <v>86</v>
      </c>
      <c r="B75" s="118"/>
      <c r="C75" s="118"/>
      <c r="D75" s="118"/>
      <c r="E75" s="118"/>
      <c r="F75" s="118"/>
      <c r="G75" s="118"/>
      <c r="H75" s="118"/>
      <c r="I75" s="118"/>
      <c r="J75"/>
    </row>
    <row r="76" spans="1:10" ht="75.75" thickBot="1" x14ac:dyDescent="0.3">
      <c r="A76" s="54" t="s">
        <v>1</v>
      </c>
      <c r="B76" s="54"/>
      <c r="C76" s="54" t="s">
        <v>2</v>
      </c>
      <c r="D76" s="47" t="s">
        <v>3</v>
      </c>
      <c r="E76" s="48" t="s">
        <v>112</v>
      </c>
      <c r="F76" s="49" t="s">
        <v>92</v>
      </c>
      <c r="G76" s="50" t="s">
        <v>130</v>
      </c>
      <c r="H76" s="47" t="s">
        <v>131</v>
      </c>
      <c r="I76" s="47" t="s">
        <v>129</v>
      </c>
    </row>
    <row r="77" spans="1:10" x14ac:dyDescent="0.25">
      <c r="A77" s="38" t="s">
        <v>87</v>
      </c>
      <c r="B77" s="46"/>
      <c r="C77" s="38" t="s">
        <v>103</v>
      </c>
      <c r="D77" s="44">
        <v>1</v>
      </c>
      <c r="E77" s="43">
        <v>1000000</v>
      </c>
      <c r="F77" s="63" t="s">
        <v>97</v>
      </c>
      <c r="G77" s="42"/>
      <c r="H77" s="43"/>
      <c r="I77" s="52">
        <v>0</v>
      </c>
    </row>
    <row r="78" spans="1:10" x14ac:dyDescent="0.25">
      <c r="A78" s="2" t="s">
        <v>88</v>
      </c>
      <c r="B78" s="10"/>
      <c r="C78" s="2" t="s">
        <v>104</v>
      </c>
      <c r="D78" s="12">
        <v>10</v>
      </c>
      <c r="E78" s="27">
        <v>0</v>
      </c>
      <c r="F78" s="55" t="s">
        <v>96</v>
      </c>
      <c r="G78" s="108"/>
      <c r="H78" s="109"/>
      <c r="I78" s="109"/>
    </row>
    <row r="79" spans="1:10" x14ac:dyDescent="0.25">
      <c r="A79" s="2" t="s">
        <v>89</v>
      </c>
      <c r="B79" s="10"/>
      <c r="C79" s="2" t="s">
        <v>105</v>
      </c>
      <c r="D79" s="12">
        <v>1.7</v>
      </c>
      <c r="E79" s="27">
        <v>1700000</v>
      </c>
      <c r="F79" s="56" t="s">
        <v>118</v>
      </c>
      <c r="G79" s="24">
        <v>1743500</v>
      </c>
      <c r="H79" s="27"/>
      <c r="I79" s="52">
        <f>H79/G79</f>
        <v>0</v>
      </c>
    </row>
    <row r="80" spans="1:10" ht="30" x14ac:dyDescent="0.25">
      <c r="A80" s="2" t="s">
        <v>90</v>
      </c>
      <c r="B80" s="10"/>
      <c r="C80" s="2" t="s">
        <v>106</v>
      </c>
      <c r="D80" s="12">
        <v>4.8</v>
      </c>
      <c r="E80" s="27">
        <v>4626493.83</v>
      </c>
      <c r="F80" s="56" t="s">
        <v>94</v>
      </c>
      <c r="G80" s="24">
        <f>E80</f>
        <v>4626493.83</v>
      </c>
      <c r="H80" s="27">
        <v>4626493.83</v>
      </c>
      <c r="I80" s="52">
        <f>H80/G80</f>
        <v>1</v>
      </c>
    </row>
    <row r="81" spans="1:10" x14ac:dyDescent="0.25">
      <c r="A81" s="2" t="s">
        <v>21</v>
      </c>
      <c r="B81" s="10"/>
      <c r="C81" s="2" t="s">
        <v>8</v>
      </c>
      <c r="D81" s="12">
        <v>2.2000000000000002</v>
      </c>
      <c r="E81" s="27">
        <f>2200000-775000</f>
        <v>1425000</v>
      </c>
      <c r="F81" s="51" t="s">
        <v>95</v>
      </c>
      <c r="G81" s="24"/>
      <c r="H81" s="27"/>
      <c r="I81" s="52">
        <v>0</v>
      </c>
    </row>
    <row r="82" spans="1:10" x14ac:dyDescent="0.25">
      <c r="A82" s="2" t="s">
        <v>21</v>
      </c>
      <c r="B82" s="10"/>
      <c r="C82" s="2" t="s">
        <v>8</v>
      </c>
      <c r="D82" s="12"/>
      <c r="E82" s="27">
        <v>775000</v>
      </c>
      <c r="F82" s="56" t="s">
        <v>118</v>
      </c>
      <c r="G82" s="24">
        <v>775000</v>
      </c>
      <c r="H82" s="27">
        <v>775000</v>
      </c>
      <c r="I82" s="52">
        <f>H82/G82</f>
        <v>1</v>
      </c>
    </row>
    <row r="83" spans="1:10" ht="15.75" thickBot="1" x14ac:dyDescent="0.3">
      <c r="A83" s="67" t="s">
        <v>91</v>
      </c>
      <c r="B83" s="68"/>
      <c r="C83" s="67" t="s">
        <v>24</v>
      </c>
      <c r="D83" s="69">
        <v>2.1</v>
      </c>
      <c r="E83" s="70">
        <v>2100000</v>
      </c>
      <c r="F83" s="71" t="s">
        <v>95</v>
      </c>
      <c r="G83" s="72"/>
      <c r="H83" s="70"/>
      <c r="I83" s="73">
        <v>0</v>
      </c>
    </row>
    <row r="84" spans="1:10" ht="15.75" thickTop="1" x14ac:dyDescent="0.25">
      <c r="A84" s="76" t="s">
        <v>64</v>
      </c>
      <c r="B84" s="77"/>
      <c r="C84" s="76"/>
      <c r="D84" s="78">
        <f>SUM(D77:D83)</f>
        <v>21.8</v>
      </c>
      <c r="E84" s="79">
        <f>SUM(E77:E83)</f>
        <v>11626493.83</v>
      </c>
      <c r="F84" s="80"/>
      <c r="G84" s="81">
        <f t="shared" ref="G84" si="1">SUM(G77:G83)</f>
        <v>7144993.8300000001</v>
      </c>
      <c r="H84" s="82">
        <f>SUM(H77:H83)</f>
        <v>5401493.8300000001</v>
      </c>
      <c r="I84" s="103"/>
    </row>
    <row r="85" spans="1:10" x14ac:dyDescent="0.25">
      <c r="G85" s="25"/>
      <c r="H85" s="28"/>
      <c r="I85" s="28"/>
    </row>
    <row r="86" spans="1:10" x14ac:dyDescent="0.25">
      <c r="A86" s="17" t="s">
        <v>107</v>
      </c>
      <c r="B86" s="17"/>
      <c r="C86" s="17"/>
      <c r="D86" s="18">
        <f>+SUM(D39,D58,D72,D84)</f>
        <v>498.80000000000007</v>
      </c>
      <c r="E86" s="36">
        <f>+SUM(E39,E58,E72,E84)</f>
        <v>495956564.82999998</v>
      </c>
      <c r="F86" s="19"/>
      <c r="G86" s="26">
        <f>SUM(G84,G72,G58,G39)</f>
        <v>226560998.82999998</v>
      </c>
      <c r="H86" s="74">
        <f>+SUM(H39,H58,H72,H84)</f>
        <v>31024866.240000002</v>
      </c>
      <c r="I86" s="75"/>
    </row>
    <row r="89" spans="1:10" x14ac:dyDescent="0.25">
      <c r="B89" s="32"/>
      <c r="C89" s="7"/>
      <c r="D89" s="23"/>
      <c r="E89" s="8"/>
      <c r="F89" s="8"/>
      <c r="G89" s="7"/>
      <c r="H89" s="7"/>
      <c r="I89" s="7"/>
      <c r="J89"/>
    </row>
    <row r="90" spans="1:10" x14ac:dyDescent="0.25">
      <c r="B90" s="32"/>
      <c r="C90" s="7"/>
      <c r="D90" s="23"/>
      <c r="E90" s="8"/>
      <c r="F90" s="8"/>
      <c r="G90" s="7"/>
      <c r="H90" s="7"/>
      <c r="I90" s="7"/>
      <c r="J90"/>
    </row>
    <row r="91" spans="1:10" ht="81.75" customHeight="1" x14ac:dyDescent="0.25">
      <c r="B91" s="32"/>
      <c r="C91" s="7"/>
      <c r="D91" s="23"/>
      <c r="E91" s="8"/>
      <c r="F91" s="8"/>
      <c r="G91" s="7"/>
      <c r="H91" s="7"/>
      <c r="I91" s="7"/>
      <c r="J91"/>
    </row>
    <row r="92" spans="1:10" ht="75.75" customHeight="1" x14ac:dyDescent="0.25">
      <c r="B92" s="32"/>
      <c r="C92" s="7"/>
      <c r="D92" s="23"/>
      <c r="E92" s="8"/>
      <c r="F92" s="8"/>
      <c r="G92" s="7"/>
      <c r="H92" s="7"/>
      <c r="I92" s="7"/>
      <c r="J92"/>
    </row>
  </sheetData>
  <mergeCells count="8">
    <mergeCell ref="A61:I61"/>
    <mergeCell ref="A75:I75"/>
    <mergeCell ref="A7:I7"/>
    <mergeCell ref="F3:I3"/>
    <mergeCell ref="F4:I4"/>
    <mergeCell ref="F5:I5"/>
    <mergeCell ref="G25:I25"/>
    <mergeCell ref="A42:I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G. Aichroth</dc:creator>
  <cp:lastModifiedBy>Robert Shaw</cp:lastModifiedBy>
  <cp:lastPrinted>2023-08-23T20:26:09Z</cp:lastPrinted>
  <dcterms:created xsi:type="dcterms:W3CDTF">2022-11-16T19:21:48Z</dcterms:created>
  <dcterms:modified xsi:type="dcterms:W3CDTF">2023-09-25T18:04:30Z</dcterms:modified>
</cp:coreProperties>
</file>